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 Wright\OneDrive - Wright FS\SRM Recruitment\Website\"/>
    </mc:Choice>
  </mc:AlternateContent>
  <xr:revisionPtr revIDLastSave="18" documentId="8_{F7A1EE51-1778-45ED-B3B2-4CA3E9C9E060}" xr6:coauthVersionLast="43" xr6:coauthVersionMax="43" xr10:uidLastSave="{318819B0-6C3A-429C-A9FD-E2991ACCF118}"/>
  <workbookProtection workbookPassword="CA2D" lockStructure="1"/>
  <bookViews>
    <workbookView xWindow="-96" yWindow="-96" windowWidth="23232" windowHeight="12552" xr2:uid="{93177CBE-5E3A-4546-B3C6-88584C7FD11B}"/>
  </bookViews>
  <sheets>
    <sheet name="Temp commission calculator" sheetId="3" r:id="rId1"/>
    <sheet name="Working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2" l="1"/>
  <c r="G23" i="2"/>
  <c r="G24" i="2"/>
  <c r="G25" i="2"/>
  <c r="G26" i="2"/>
  <c r="G21" i="2"/>
  <c r="C22" i="2"/>
  <c r="C23" i="2"/>
  <c r="D23" i="2" s="1"/>
  <c r="E23" i="2" s="1"/>
  <c r="C24" i="2"/>
  <c r="C25" i="2"/>
  <c r="C26" i="2"/>
  <c r="C27" i="2"/>
  <c r="D27" i="2" s="1"/>
  <c r="E27" i="2" s="1"/>
  <c r="C28" i="2"/>
  <c r="D28" i="2" s="1"/>
  <c r="E28" i="2" s="1"/>
  <c r="C29" i="2"/>
  <c r="C30" i="2"/>
  <c r="C31" i="2"/>
  <c r="C32" i="2"/>
  <c r="C21" i="2"/>
  <c r="G19" i="3"/>
  <c r="E17" i="3"/>
  <c r="E16" i="3"/>
  <c r="E15" i="3"/>
  <c r="E14" i="3"/>
  <c r="E13" i="3"/>
  <c r="E19" i="3" s="1"/>
  <c r="E12" i="3"/>
  <c r="G34" i="2" l="1"/>
  <c r="D32" i="2"/>
  <c r="E32" i="2" s="1"/>
  <c r="D24" i="2"/>
  <c r="E24" i="2" s="1"/>
  <c r="D26" i="2"/>
  <c r="E26" i="2" s="1"/>
  <c r="D31" i="2"/>
  <c r="E31" i="2" s="1"/>
  <c r="D25" i="2"/>
  <c r="E25" i="2" s="1"/>
  <c r="D30" i="2"/>
  <c r="E30" i="2" s="1"/>
  <c r="D22" i="2"/>
  <c r="E22" i="2" s="1"/>
  <c r="D21" i="2"/>
  <c r="E21" i="2" s="1"/>
  <c r="F21" i="2" s="1"/>
  <c r="D29" i="2"/>
  <c r="E29" i="2" s="1"/>
  <c r="H21" i="2" l="1"/>
  <c r="I21" i="2" s="1"/>
  <c r="J21" i="2" s="1"/>
  <c r="I12" i="3" s="1"/>
  <c r="F22" i="2" l="1"/>
  <c r="H22" i="2" s="1"/>
  <c r="I22" i="2" s="1"/>
  <c r="J22" i="2" s="1"/>
  <c r="I13" i="3" s="1"/>
  <c r="F23" i="2" l="1"/>
  <c r="H23" i="2" s="1"/>
  <c r="I23" i="2" l="1"/>
  <c r="J23" i="2" s="1"/>
  <c r="I14" i="3" s="1"/>
  <c r="F24" i="2"/>
  <c r="H24" i="2" l="1"/>
  <c r="I24" i="2" s="1"/>
  <c r="J24" i="2" s="1"/>
  <c r="I15" i="3" s="1"/>
  <c r="F25" i="2" l="1"/>
  <c r="H25" i="2"/>
  <c r="I25" i="2" l="1"/>
  <c r="F26" i="2" l="1"/>
  <c r="J25" i="2"/>
  <c r="I16" i="3" s="1"/>
  <c r="H26" i="2"/>
  <c r="I26" i="2" l="1"/>
  <c r="H27" i="2" s="1"/>
  <c r="J26" i="2" l="1"/>
  <c r="I17" i="3" s="1"/>
  <c r="F27" i="2"/>
  <c r="I27" i="2" s="1"/>
  <c r="J27" i="2" s="1"/>
  <c r="K21" i="3" l="1"/>
  <c r="K23" i="3" s="1"/>
  <c r="I19" i="3"/>
  <c r="H28" i="2"/>
  <c r="F28" i="2"/>
  <c r="I28" i="2" l="1"/>
  <c r="F29" i="2" s="1"/>
  <c r="H29" i="2" l="1"/>
  <c r="I29" i="2" s="1"/>
  <c r="H30" i="2" s="1"/>
  <c r="J28" i="2"/>
  <c r="F30" i="2" l="1"/>
  <c r="I30" i="2" s="1"/>
  <c r="H31" i="2" s="1"/>
  <c r="J29" i="2"/>
  <c r="F31" i="2"/>
  <c r="J30" i="2" l="1"/>
  <c r="I31" i="2"/>
  <c r="H32" i="2" s="1"/>
  <c r="J31" i="2" l="1"/>
  <c r="F32" i="2"/>
  <c r="I32" i="2" s="1"/>
  <c r="J32" i="2" s="1"/>
</calcChain>
</file>

<file path=xl/sharedStrings.xml><?xml version="1.0" encoding="utf-8"?>
<sst xmlns="http://schemas.openxmlformats.org/spreadsheetml/2006/main" count="48" uniqueCount="43">
  <si>
    <t>Invoiced Month</t>
  </si>
  <si>
    <t>Month 1</t>
  </si>
  <si>
    <t>Month 2</t>
  </si>
  <si>
    <t>Month 3</t>
  </si>
  <si>
    <t>Month 4</t>
  </si>
  <si>
    <t>Month 5</t>
  </si>
  <si>
    <t>Month 6</t>
  </si>
  <si>
    <t>6 Months</t>
  </si>
  <si>
    <t>Net Fee Income (Perm / Contract)</t>
  </si>
  <si>
    <t>Month Payable</t>
  </si>
  <si>
    <t>Assumptions</t>
  </si>
  <si>
    <t>Cash invoiced in month is collected by the 15th of the following month</t>
  </si>
  <si>
    <t>Month 7</t>
  </si>
  <si>
    <t>Basic Salary + NI</t>
  </si>
  <si>
    <t>Gross Salary net of NI and commission for the 6 months</t>
  </si>
  <si>
    <t>% of Billings</t>
  </si>
  <si>
    <t>Annual Salary</t>
  </si>
  <si>
    <t>Fee Earner Commission</t>
  </si>
  <si>
    <t>Fee Earner:</t>
  </si>
  <si>
    <t>Commission is paid on cash received between the 16th of the previous month and 15th of the current month and calculated as below:</t>
  </si>
  <si>
    <t>First 3 months</t>
  </si>
  <si>
    <t xml:space="preserve">Salary and NI costs only apply each month and don't roll. </t>
  </si>
  <si>
    <t>Commission is paid on cash received in a month less salary and NI costs.</t>
  </si>
  <si>
    <t>From month 4</t>
  </si>
  <si>
    <t>Salary and NI costs accumulate from the start of 4th month after you've joined</t>
  </si>
  <si>
    <t>**</t>
  </si>
  <si>
    <t>Once all rolling package costs have been covered then only that month's costs apply</t>
  </si>
  <si>
    <t>Costs rolled are the difference between salary in the month and cash received</t>
  </si>
  <si>
    <t>Month</t>
  </si>
  <si>
    <t>Date</t>
  </si>
  <si>
    <t>Gross Salary</t>
  </si>
  <si>
    <t>NI</t>
  </si>
  <si>
    <t>Total package</t>
  </si>
  <si>
    <t>Total rolling package**</t>
  </si>
  <si>
    <t>Cash received in the month Perm</t>
  </si>
  <si>
    <t>Rolling cash received</t>
  </si>
  <si>
    <t>Cash subject to commission @30%</t>
  </si>
  <si>
    <t>Commission at 30%</t>
  </si>
  <si>
    <t>Input into Grey area</t>
  </si>
  <si>
    <t>TEMP &amp; CONTRACT PERM COMMISSION CALCULATOR</t>
  </si>
  <si>
    <t>Commission @ 22%</t>
  </si>
  <si>
    <t>Commission is paid on Cumulative Net Fee Income over and above the Cumulative threshold of salary and national insurance @ 13.8%</t>
  </si>
  <si>
    <t xml:space="preserve">In the first three months of joining, commission is paid on the Month Net Fee Income over and above the Month salary and national insurance, not the cumulative.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</si>
</sst>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\(#,##0\)"/>
    <numFmt numFmtId="165" formatCode="&quot;£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EBEBEB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3" borderId="0" xfId="0" applyFill="1"/>
    <xf numFmtId="17" fontId="0" fillId="0" borderId="0" xfId="0" applyNumberFormat="1"/>
    <xf numFmtId="43" fontId="0" fillId="4" borderId="0" xfId="1" applyFont="1" applyFill="1"/>
    <xf numFmtId="43" fontId="0" fillId="0" borderId="0" xfId="1" applyFont="1"/>
    <xf numFmtId="43" fontId="0" fillId="3" borderId="0" xfId="1" applyFont="1" applyFill="1"/>
    <xf numFmtId="164" fontId="6" fillId="0" borderId="1" xfId="0" applyNumberFormat="1" applyFont="1" applyBorder="1" applyAlignment="1">
      <alignment horizontal="right" vertical="center"/>
    </xf>
    <xf numFmtId="9" fontId="3" fillId="2" borderId="0" xfId="2" applyFont="1" applyFill="1"/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/>
    <xf numFmtId="0" fontId="8" fillId="0" borderId="0" xfId="0" applyFont="1" applyProtection="1"/>
    <xf numFmtId="0" fontId="9" fillId="0" borderId="0" xfId="0" applyFont="1" applyProtection="1"/>
    <xf numFmtId="0" fontId="9" fillId="5" borderId="2" xfId="0" applyFont="1" applyFill="1" applyBorder="1" applyAlignment="1" applyProtection="1">
      <alignment wrapText="1"/>
    </xf>
    <xf numFmtId="0" fontId="9" fillId="5" borderId="3" xfId="0" applyFont="1" applyFill="1" applyBorder="1" applyAlignment="1" applyProtection="1">
      <alignment wrapText="1"/>
    </xf>
    <xf numFmtId="0" fontId="9" fillId="5" borderId="3" xfId="0" applyFont="1" applyFill="1" applyBorder="1" applyAlignment="1" applyProtection="1">
      <alignment horizontal="right" wrapText="1"/>
    </xf>
    <xf numFmtId="0" fontId="9" fillId="5" borderId="4" xfId="0" applyFont="1" applyFill="1" applyBorder="1" applyAlignment="1" applyProtection="1">
      <alignment wrapText="1"/>
    </xf>
    <xf numFmtId="0" fontId="9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7" fillId="0" borderId="0" xfId="0" applyFont="1" applyFill="1" applyProtection="1"/>
    <xf numFmtId="0" fontId="7" fillId="0" borderId="5" xfId="0" applyFont="1" applyBorder="1" applyAlignment="1" applyProtection="1">
      <alignment wrapText="1"/>
    </xf>
    <xf numFmtId="0" fontId="9" fillId="0" borderId="6" xfId="0" applyFont="1" applyBorder="1" applyAlignment="1" applyProtection="1">
      <alignment wrapText="1"/>
    </xf>
    <xf numFmtId="0" fontId="7" fillId="0" borderId="6" xfId="0" applyFont="1" applyBorder="1" applyAlignment="1" applyProtection="1">
      <alignment horizontal="right" wrapText="1"/>
    </xf>
    <xf numFmtId="0" fontId="7" fillId="0" borderId="7" xfId="0" applyFont="1" applyBorder="1" applyAlignment="1" applyProtection="1">
      <alignment wrapText="1"/>
    </xf>
    <xf numFmtId="0" fontId="7" fillId="0" borderId="8" xfId="0" applyFont="1" applyBorder="1" applyAlignment="1" applyProtection="1">
      <alignment wrapText="1"/>
    </xf>
    <xf numFmtId="0" fontId="9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right" wrapText="1"/>
    </xf>
    <xf numFmtId="0" fontId="7" fillId="0" borderId="9" xfId="0" applyFont="1" applyBorder="1" applyAlignment="1" applyProtection="1">
      <alignment wrapText="1"/>
    </xf>
    <xf numFmtId="43" fontId="7" fillId="0" borderId="0" xfId="1" applyFont="1" applyBorder="1" applyAlignment="1" applyProtection="1">
      <alignment horizontal="right" wrapText="1"/>
    </xf>
    <xf numFmtId="0" fontId="7" fillId="0" borderId="8" xfId="0" applyFont="1" applyBorder="1" applyProtection="1"/>
    <xf numFmtId="0" fontId="9" fillId="0" borderId="0" xfId="0" applyFont="1" applyBorder="1" applyProtection="1"/>
    <xf numFmtId="43" fontId="7" fillId="0" borderId="0" xfId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9" xfId="0" applyFont="1" applyBorder="1" applyProtection="1"/>
    <xf numFmtId="0" fontId="9" fillId="0" borderId="8" xfId="0" applyFont="1" applyBorder="1" applyProtection="1"/>
    <xf numFmtId="0" fontId="9" fillId="0" borderId="9" xfId="0" applyFont="1" applyBorder="1" applyProtection="1"/>
    <xf numFmtId="0" fontId="9" fillId="0" borderId="0" xfId="0" applyFont="1" applyBorder="1" applyAlignment="1" applyProtection="1">
      <alignment horizontal="right"/>
    </xf>
    <xf numFmtId="9" fontId="9" fillId="0" borderId="0" xfId="2" applyFont="1" applyBorder="1" applyAlignment="1" applyProtection="1">
      <alignment horizontal="right"/>
    </xf>
    <xf numFmtId="0" fontId="9" fillId="0" borderId="10" xfId="0" applyFont="1" applyBorder="1" applyProtection="1"/>
    <xf numFmtId="0" fontId="9" fillId="0" borderId="11" xfId="0" applyFont="1" applyBorder="1" applyProtection="1"/>
    <xf numFmtId="0" fontId="9" fillId="0" borderId="11" xfId="0" applyFont="1" applyBorder="1" applyAlignment="1" applyProtection="1">
      <alignment horizontal="right"/>
    </xf>
    <xf numFmtId="9" fontId="9" fillId="0" borderId="11" xfId="2" applyFont="1" applyBorder="1" applyAlignment="1" applyProtection="1">
      <alignment horizontal="right"/>
    </xf>
    <xf numFmtId="0" fontId="9" fillId="0" borderId="12" xfId="0" applyFont="1" applyBorder="1" applyProtection="1"/>
    <xf numFmtId="0" fontId="7" fillId="0" borderId="10" xfId="0" applyFont="1" applyBorder="1" applyAlignment="1" applyProtection="1">
      <alignment wrapText="1"/>
    </xf>
    <xf numFmtId="0" fontId="9" fillId="0" borderId="11" xfId="0" applyFont="1" applyBorder="1" applyAlignment="1" applyProtection="1">
      <alignment wrapText="1"/>
    </xf>
    <xf numFmtId="43" fontId="7" fillId="0" borderId="11" xfId="1" applyFont="1" applyBorder="1" applyAlignment="1" applyProtection="1">
      <alignment horizontal="right" wrapText="1"/>
    </xf>
    <xf numFmtId="0" fontId="7" fillId="0" borderId="11" xfId="0" applyFont="1" applyBorder="1" applyAlignment="1" applyProtection="1">
      <alignment horizontal="right" wrapText="1"/>
    </xf>
    <xf numFmtId="0" fontId="7" fillId="0" borderId="12" xfId="0" applyFont="1" applyBorder="1" applyAlignment="1" applyProtection="1">
      <alignment wrapText="1"/>
    </xf>
    <xf numFmtId="0" fontId="7" fillId="0" borderId="5" xfId="0" applyFont="1" applyBorder="1" applyProtection="1"/>
    <xf numFmtId="0" fontId="7" fillId="0" borderId="7" xfId="0" applyFont="1" applyBorder="1" applyProtection="1"/>
    <xf numFmtId="0" fontId="7" fillId="0" borderId="11" xfId="0" applyFont="1" applyBorder="1" applyAlignment="1" applyProtection="1">
      <alignment horizontal="right"/>
    </xf>
    <xf numFmtId="0" fontId="9" fillId="0" borderId="8" xfId="0" applyFont="1" applyFill="1" applyBorder="1" applyProtection="1"/>
    <xf numFmtId="0" fontId="9" fillId="0" borderId="0" xfId="0" applyFont="1" applyFill="1" applyBorder="1" applyProtection="1"/>
    <xf numFmtId="43" fontId="9" fillId="0" borderId="0" xfId="1" applyFont="1" applyFill="1" applyBorder="1" applyAlignment="1" applyProtection="1">
      <alignment horizontal="right"/>
    </xf>
    <xf numFmtId="0" fontId="9" fillId="0" borderId="9" xfId="0" applyFont="1" applyFill="1" applyBorder="1" applyProtection="1"/>
    <xf numFmtId="165" fontId="7" fillId="6" borderId="0" xfId="1" applyNumberFormat="1" applyFont="1" applyFill="1" applyBorder="1" applyAlignment="1" applyProtection="1">
      <alignment horizontal="right" wrapText="1"/>
      <protection locked="0"/>
    </xf>
    <xf numFmtId="165" fontId="7" fillId="0" borderId="0" xfId="1" applyNumberFormat="1" applyFont="1" applyBorder="1" applyAlignment="1" applyProtection="1">
      <alignment horizontal="right" wrapText="1"/>
    </xf>
    <xf numFmtId="165" fontId="7" fillId="0" borderId="11" xfId="0" applyNumberFormat="1" applyFont="1" applyBorder="1" applyAlignment="1" applyProtection="1">
      <alignment horizontal="right" wrapText="1"/>
    </xf>
    <xf numFmtId="165" fontId="7" fillId="0" borderId="11" xfId="1" applyNumberFormat="1" applyFont="1" applyBorder="1" applyAlignment="1" applyProtection="1">
      <alignment horizontal="right" wrapText="1"/>
    </xf>
    <xf numFmtId="165" fontId="7" fillId="0" borderId="0" xfId="0" applyNumberFormat="1" applyFont="1" applyBorder="1" applyAlignment="1" applyProtection="1">
      <alignment horizontal="right"/>
    </xf>
    <xf numFmtId="165" fontId="7" fillId="0" borderId="0" xfId="1" applyNumberFormat="1" applyFont="1" applyBorder="1" applyAlignment="1" applyProtection="1">
      <alignment horizontal="right"/>
    </xf>
    <xf numFmtId="165" fontId="7" fillId="6" borderId="0" xfId="1" applyNumberFormat="1" applyFont="1" applyFill="1" applyBorder="1" applyAlignment="1" applyProtection="1">
      <alignment horizontal="right"/>
      <protection locked="0"/>
    </xf>
    <xf numFmtId="165" fontId="7" fillId="0" borderId="11" xfId="0" applyNumberFormat="1" applyFont="1" applyBorder="1" applyAlignment="1" applyProtection="1">
      <alignment horizontal="right"/>
    </xf>
    <xf numFmtId="165" fontId="9" fillId="0" borderId="0" xfId="1" applyNumberFormat="1" applyFont="1" applyFill="1" applyBorder="1" applyAlignment="1" applyProtection="1">
      <alignment horizontal="right"/>
    </xf>
    <xf numFmtId="165" fontId="9" fillId="5" borderId="0" xfId="1" applyNumberFormat="1" applyFont="1" applyFill="1" applyBorder="1" applyAlignment="1" applyProtection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48987</xdr:colOff>
      <xdr:row>1</xdr:row>
      <xdr:rowOff>38101</xdr:rowOff>
    </xdr:from>
    <xdr:to>
      <xdr:col>4</xdr:col>
      <xdr:colOff>1114499</xdr:colOff>
      <xdr:row>4</xdr:row>
      <xdr:rowOff>136072</xdr:rowOff>
    </xdr:to>
    <xdr:pic>
      <xdr:nvPicPr>
        <xdr:cNvPr id="3" name="EDAFB5DA-5A72-4F78-94F5-36D12C0D560D" descr="2518989E-1A62-4897-868E-BE82A8AA068F">
          <a:extLst>
            <a:ext uri="{FF2B5EF4-FFF2-40B4-BE49-F238E27FC236}">
              <a16:creationId xmlns:a16="http://schemas.microsoft.com/office/drawing/2014/main" id="{007B3F6F-C320-42E5-8A1A-6BAE2F7A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244" y="212272"/>
          <a:ext cx="3906684" cy="636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1C88-F1FD-438E-80ED-0EBF71F1C0B1}">
  <dimension ref="A1:L31"/>
  <sheetViews>
    <sheetView showGridLines="0" tabSelected="1" zoomScale="70" zoomScaleNormal="70" workbookViewId="0">
      <selection activeCell="E9" sqref="E9"/>
    </sheetView>
  </sheetViews>
  <sheetFormatPr defaultRowHeight="14.1" x14ac:dyDescent="0.5"/>
  <cols>
    <col min="1" max="2" width="8.83984375" style="13"/>
    <col min="3" max="3" width="21.05078125" style="14" customWidth="1"/>
    <col min="4" max="4" width="9.3125" style="13" customWidth="1"/>
    <col min="5" max="5" width="21.05078125" style="13" customWidth="1"/>
    <col min="6" max="6" width="9.3125" style="13" customWidth="1"/>
    <col min="7" max="7" width="21.05078125" style="13" customWidth="1"/>
    <col min="8" max="8" width="9.3125" style="13" customWidth="1"/>
    <col min="9" max="9" width="21.05078125" style="13" customWidth="1"/>
    <col min="10" max="10" width="9.3125" style="13" customWidth="1"/>
    <col min="11" max="11" width="20.89453125" style="13" customWidth="1"/>
    <col min="12" max="16384" width="8.83984375" style="13"/>
  </cols>
  <sheetData>
    <row r="1" spans="1:12" s="16" customFormat="1" ht="13.8" x14ac:dyDescent="0.45">
      <c r="C1" s="17"/>
    </row>
    <row r="2" spans="1:12" s="16" customFormat="1" x14ac:dyDescent="0.5">
      <c r="C2" s="18"/>
    </row>
    <row r="3" spans="1:12" s="16" customFormat="1" x14ac:dyDescent="0.5">
      <c r="C3" s="18"/>
      <c r="G3" s="18" t="s">
        <v>39</v>
      </c>
    </row>
    <row r="4" spans="1:12" s="16" customFormat="1" x14ac:dyDescent="0.5">
      <c r="C4" s="18"/>
    </row>
    <row r="5" spans="1:12" s="16" customFormat="1" x14ac:dyDescent="0.5">
      <c r="C5" s="18"/>
    </row>
    <row r="6" spans="1:12" s="16" customFormat="1" x14ac:dyDescent="0.5">
      <c r="C6" s="18"/>
    </row>
    <row r="7" spans="1:12" s="23" customFormat="1" ht="28.2" x14ac:dyDescent="0.5">
      <c r="B7" s="19"/>
      <c r="C7" s="20" t="s">
        <v>0</v>
      </c>
      <c r="D7" s="21"/>
      <c r="E7" s="21" t="s">
        <v>13</v>
      </c>
      <c r="F7" s="21"/>
      <c r="G7" s="21" t="s">
        <v>8</v>
      </c>
      <c r="H7" s="21"/>
      <c r="I7" s="21" t="s">
        <v>40</v>
      </c>
      <c r="J7" s="21"/>
      <c r="K7" s="21" t="s">
        <v>9</v>
      </c>
      <c r="L7" s="22"/>
    </row>
    <row r="8" spans="1:12" s="24" customFormat="1" x14ac:dyDescent="0.5">
      <c r="B8" s="26"/>
      <c r="C8" s="27"/>
      <c r="D8" s="28"/>
      <c r="E8" s="28"/>
      <c r="F8" s="28"/>
      <c r="G8" s="28"/>
      <c r="H8" s="28"/>
      <c r="I8" s="28"/>
      <c r="J8" s="28"/>
      <c r="K8" s="28"/>
      <c r="L8" s="29"/>
    </row>
    <row r="9" spans="1:12" s="15" customFormat="1" x14ac:dyDescent="0.5">
      <c r="A9" s="24"/>
      <c r="B9" s="30"/>
      <c r="C9" s="31" t="s">
        <v>16</v>
      </c>
      <c r="D9" s="34"/>
      <c r="E9" s="61">
        <v>50000</v>
      </c>
      <c r="F9" s="62"/>
      <c r="G9" s="62"/>
      <c r="H9" s="62"/>
      <c r="I9" s="62"/>
      <c r="J9" s="34"/>
      <c r="K9" s="32"/>
      <c r="L9" s="33"/>
    </row>
    <row r="10" spans="1:12" s="15" customFormat="1" x14ac:dyDescent="0.5">
      <c r="A10" s="24"/>
      <c r="B10" s="49"/>
      <c r="C10" s="50"/>
      <c r="D10" s="51"/>
      <c r="E10" s="63"/>
      <c r="F10" s="64"/>
      <c r="G10" s="64"/>
      <c r="H10" s="64"/>
      <c r="I10" s="64"/>
      <c r="J10" s="51"/>
      <c r="K10" s="52"/>
      <c r="L10" s="53"/>
    </row>
    <row r="11" spans="1:12" x14ac:dyDescent="0.5">
      <c r="A11" s="16"/>
      <c r="B11" s="54"/>
      <c r="C11" s="36"/>
      <c r="D11" s="37"/>
      <c r="E11" s="65"/>
      <c r="F11" s="66"/>
      <c r="G11" s="66"/>
      <c r="H11" s="66"/>
      <c r="I11" s="66"/>
      <c r="J11" s="37"/>
      <c r="K11" s="38"/>
      <c r="L11" s="55"/>
    </row>
    <row r="12" spans="1:12" x14ac:dyDescent="0.5">
      <c r="A12" s="16"/>
      <c r="B12" s="35"/>
      <c r="C12" s="36" t="s">
        <v>1</v>
      </c>
      <c r="D12" s="37"/>
      <c r="E12" s="66">
        <f>$E$9/12*1.138</f>
        <v>4741.666666666667</v>
      </c>
      <c r="F12" s="66"/>
      <c r="G12" s="67">
        <v>5000</v>
      </c>
      <c r="H12" s="66"/>
      <c r="I12" s="66">
        <f>Workings!J21</f>
        <v>56.833333333333265</v>
      </c>
      <c r="J12" s="37"/>
      <c r="K12" s="38" t="s">
        <v>2</v>
      </c>
      <c r="L12" s="39"/>
    </row>
    <row r="13" spans="1:12" x14ac:dyDescent="0.5">
      <c r="A13" s="16"/>
      <c r="B13" s="35"/>
      <c r="C13" s="36" t="s">
        <v>2</v>
      </c>
      <c r="D13" s="37"/>
      <c r="E13" s="66">
        <f t="shared" ref="E13:E17" si="0">$E$9/12*1.138</f>
        <v>4741.666666666667</v>
      </c>
      <c r="F13" s="66"/>
      <c r="G13" s="67">
        <v>5000</v>
      </c>
      <c r="H13" s="66"/>
      <c r="I13" s="66">
        <f>Workings!J22</f>
        <v>56.833333333333265</v>
      </c>
      <c r="J13" s="37"/>
      <c r="K13" s="38" t="s">
        <v>3</v>
      </c>
      <c r="L13" s="39"/>
    </row>
    <row r="14" spans="1:12" x14ac:dyDescent="0.5">
      <c r="A14" s="16"/>
      <c r="B14" s="35"/>
      <c r="C14" s="36" t="s">
        <v>3</v>
      </c>
      <c r="D14" s="37"/>
      <c r="E14" s="66">
        <f t="shared" si="0"/>
        <v>4741.666666666667</v>
      </c>
      <c r="F14" s="66"/>
      <c r="G14" s="67">
        <v>10000</v>
      </c>
      <c r="H14" s="66"/>
      <c r="I14" s="66">
        <f>Workings!J23</f>
        <v>1156.8333333333333</v>
      </c>
      <c r="J14" s="37"/>
      <c r="K14" s="38" t="s">
        <v>4</v>
      </c>
      <c r="L14" s="39"/>
    </row>
    <row r="15" spans="1:12" x14ac:dyDescent="0.5">
      <c r="A15" s="16"/>
      <c r="B15" s="35"/>
      <c r="C15" s="36" t="s">
        <v>4</v>
      </c>
      <c r="D15" s="37"/>
      <c r="E15" s="66">
        <f t="shared" si="0"/>
        <v>4741.666666666667</v>
      </c>
      <c r="F15" s="66"/>
      <c r="G15" s="67"/>
      <c r="H15" s="66"/>
      <c r="I15" s="66">
        <f>Workings!J24</f>
        <v>0</v>
      </c>
      <c r="J15" s="37"/>
      <c r="K15" s="38" t="s">
        <v>5</v>
      </c>
      <c r="L15" s="39"/>
    </row>
    <row r="16" spans="1:12" x14ac:dyDescent="0.5">
      <c r="A16" s="16"/>
      <c r="B16" s="35"/>
      <c r="C16" s="36" t="s">
        <v>5</v>
      </c>
      <c r="D16" s="37"/>
      <c r="E16" s="66">
        <f t="shared" si="0"/>
        <v>4741.666666666667</v>
      </c>
      <c r="F16" s="66"/>
      <c r="G16" s="67">
        <v>25000</v>
      </c>
      <c r="H16" s="66"/>
      <c r="I16" s="66">
        <f>Workings!J25</f>
        <v>3413.6666666666665</v>
      </c>
      <c r="J16" s="37"/>
      <c r="K16" s="38" t="s">
        <v>6</v>
      </c>
      <c r="L16" s="39"/>
    </row>
    <row r="17" spans="1:12" x14ac:dyDescent="0.5">
      <c r="A17" s="16"/>
      <c r="B17" s="35"/>
      <c r="C17" s="36" t="s">
        <v>6</v>
      </c>
      <c r="D17" s="37"/>
      <c r="E17" s="66">
        <f t="shared" si="0"/>
        <v>4741.666666666667</v>
      </c>
      <c r="F17" s="66"/>
      <c r="G17" s="67">
        <v>5000</v>
      </c>
      <c r="H17" s="66"/>
      <c r="I17" s="66">
        <f>Workings!J26</f>
        <v>56.833333333333265</v>
      </c>
      <c r="J17" s="37"/>
      <c r="K17" s="38" t="s">
        <v>12</v>
      </c>
      <c r="L17" s="39"/>
    </row>
    <row r="18" spans="1:12" s="16" customFormat="1" x14ac:dyDescent="0.5">
      <c r="B18" s="35"/>
      <c r="C18" s="45"/>
      <c r="D18" s="56"/>
      <c r="E18" s="68"/>
      <c r="F18" s="68"/>
      <c r="G18" s="68"/>
      <c r="H18" s="68"/>
      <c r="I18" s="68"/>
      <c r="J18" s="38"/>
      <c r="K18" s="38"/>
      <c r="L18" s="39"/>
    </row>
    <row r="19" spans="1:12" s="18" customFormat="1" x14ac:dyDescent="0.5">
      <c r="B19" s="57"/>
      <c r="C19" s="58" t="s">
        <v>7</v>
      </c>
      <c r="D19" s="59"/>
      <c r="E19" s="69">
        <f>SUM(E12:E17)</f>
        <v>28450.000000000004</v>
      </c>
      <c r="F19" s="69"/>
      <c r="G19" s="69">
        <f t="shared" ref="G19:I19" si="1">SUM(G12:G17)</f>
        <v>50000</v>
      </c>
      <c r="H19" s="69"/>
      <c r="I19" s="69">
        <f t="shared" si="1"/>
        <v>4740.9999999999991</v>
      </c>
      <c r="J19" s="59"/>
      <c r="K19" s="59"/>
      <c r="L19" s="60"/>
    </row>
    <row r="20" spans="1:12" s="16" customFormat="1" x14ac:dyDescent="0.5">
      <c r="B20" s="35"/>
      <c r="C20" s="36"/>
      <c r="D20" s="38"/>
      <c r="E20" s="38"/>
      <c r="F20" s="38"/>
      <c r="G20" s="38"/>
      <c r="H20" s="38"/>
      <c r="I20" s="38"/>
      <c r="J20" s="38"/>
      <c r="K20" s="38"/>
      <c r="L20" s="39"/>
    </row>
    <row r="21" spans="1:12" s="18" customFormat="1" x14ac:dyDescent="0.5">
      <c r="B21" s="40"/>
      <c r="C21" s="36" t="s">
        <v>14</v>
      </c>
      <c r="D21" s="42"/>
      <c r="E21" s="42"/>
      <c r="F21" s="42"/>
      <c r="G21" s="42"/>
      <c r="H21" s="42"/>
      <c r="I21" s="42"/>
      <c r="J21" s="42"/>
      <c r="K21" s="70">
        <f>(SUM(E12:E17)/1.138)+SUM(I12:I17)</f>
        <v>29741.000000000004</v>
      </c>
      <c r="L21" s="41"/>
    </row>
    <row r="22" spans="1:12" s="18" customFormat="1" x14ac:dyDescent="0.5">
      <c r="B22" s="40"/>
      <c r="C22" s="36"/>
      <c r="D22" s="42"/>
      <c r="E22" s="42"/>
      <c r="F22" s="42"/>
      <c r="G22" s="42"/>
      <c r="H22" s="42"/>
      <c r="I22" s="42"/>
      <c r="J22" s="42"/>
      <c r="K22" s="42"/>
      <c r="L22" s="41"/>
    </row>
    <row r="23" spans="1:12" s="18" customFormat="1" x14ac:dyDescent="0.5">
      <c r="B23" s="40"/>
      <c r="C23" s="36" t="s">
        <v>15</v>
      </c>
      <c r="D23" s="42"/>
      <c r="E23" s="42"/>
      <c r="F23" s="42"/>
      <c r="G23" s="42"/>
      <c r="H23" s="42"/>
      <c r="I23" s="42"/>
      <c r="J23" s="42"/>
      <c r="K23" s="43">
        <f>K21/G19</f>
        <v>0.59482000000000013</v>
      </c>
      <c r="L23" s="41"/>
    </row>
    <row r="24" spans="1:12" s="18" customFormat="1" x14ac:dyDescent="0.5">
      <c r="B24" s="44"/>
      <c r="C24" s="45"/>
      <c r="D24" s="46"/>
      <c r="E24" s="46"/>
      <c r="F24" s="46"/>
      <c r="G24" s="46"/>
      <c r="H24" s="46"/>
      <c r="I24" s="46"/>
      <c r="J24" s="46"/>
      <c r="K24" s="47"/>
      <c r="L24" s="48"/>
    </row>
    <row r="25" spans="1:12" s="16" customFormat="1" x14ac:dyDescent="0.5">
      <c r="C25" s="18"/>
    </row>
    <row r="26" spans="1:12" s="16" customFormat="1" x14ac:dyDescent="0.5">
      <c r="C26" s="18" t="s">
        <v>10</v>
      </c>
    </row>
    <row r="27" spans="1:12" s="16" customFormat="1" ht="13.8" x14ac:dyDescent="0.45">
      <c r="C27" s="25" t="s">
        <v>38</v>
      </c>
    </row>
    <row r="28" spans="1:12" s="16" customFormat="1" ht="13.8" x14ac:dyDescent="0.45">
      <c r="C28" s="16" t="s">
        <v>11</v>
      </c>
    </row>
    <row r="29" spans="1:12" s="16" customFormat="1" ht="13.8" x14ac:dyDescent="0.45">
      <c r="C29" s="16" t="s">
        <v>41</v>
      </c>
    </row>
    <row r="30" spans="1:12" s="16" customFormat="1" ht="13.8" x14ac:dyDescent="0.45">
      <c r="C30" s="16" t="s">
        <v>42</v>
      </c>
    </row>
    <row r="31" spans="1:12" s="16" customFormat="1" ht="13.8" x14ac:dyDescent="0.45"/>
  </sheetData>
  <sheetProtection password="CA2D" sheet="1" objects="1" scenarios="1" selectLockedCells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3338-4AF0-476A-9B94-E74351834C0E}">
  <dimension ref="A1:L37"/>
  <sheetViews>
    <sheetView zoomScale="70" zoomScaleNormal="70" workbookViewId="0">
      <selection activeCell="C34" sqref="C34"/>
    </sheetView>
  </sheetViews>
  <sheetFormatPr defaultRowHeight="14.4" x14ac:dyDescent="0.55000000000000004"/>
  <cols>
    <col min="1" max="10" width="19" customWidth="1"/>
    <col min="11" max="12" width="13.5234375" customWidth="1"/>
  </cols>
  <sheetData>
    <row r="1" spans="1:10" s="2" customFormat="1" ht="12.3" x14ac:dyDescent="0.4">
      <c r="A1" s="1" t="s">
        <v>17</v>
      </c>
    </row>
    <row r="2" spans="1:10" s="2" customFormat="1" ht="12.3" x14ac:dyDescent="0.4">
      <c r="A2" s="1"/>
    </row>
    <row r="3" spans="1:10" s="2" customFormat="1" ht="12.3" x14ac:dyDescent="0.4">
      <c r="A3" s="2" t="s">
        <v>18</v>
      </c>
    </row>
    <row r="4" spans="1:10" s="2" customFormat="1" ht="12.3" x14ac:dyDescent="0.4"/>
    <row r="5" spans="1:10" s="2" customFormat="1" ht="12.3" x14ac:dyDescent="0.4">
      <c r="A5" s="3" t="s">
        <v>19</v>
      </c>
      <c r="B5" s="3"/>
    </row>
    <row r="6" spans="1:10" s="2" customFormat="1" ht="12.3" x14ac:dyDescent="0.4"/>
    <row r="7" spans="1:10" s="2" customFormat="1" ht="12.3" x14ac:dyDescent="0.4">
      <c r="A7" s="4" t="s">
        <v>20</v>
      </c>
      <c r="B7" s="4"/>
    </row>
    <row r="8" spans="1:10" s="2" customFormat="1" ht="12.3" x14ac:dyDescent="0.4"/>
    <row r="9" spans="1:10" s="2" customFormat="1" ht="12.3" x14ac:dyDescent="0.4">
      <c r="A9" s="2" t="s">
        <v>21</v>
      </c>
    </row>
    <row r="10" spans="1:10" s="2" customFormat="1" ht="12.3" x14ac:dyDescent="0.4">
      <c r="A10" s="2" t="s">
        <v>22</v>
      </c>
    </row>
    <row r="11" spans="1:10" s="2" customFormat="1" ht="12.3" x14ac:dyDescent="0.4"/>
    <row r="12" spans="1:10" s="2" customFormat="1" ht="12.3" x14ac:dyDescent="0.4">
      <c r="A12" s="4" t="s">
        <v>23</v>
      </c>
      <c r="B12" s="4"/>
    </row>
    <row r="13" spans="1:10" s="2" customFormat="1" ht="12.3" x14ac:dyDescent="0.4"/>
    <row r="14" spans="1:10" s="2" customFormat="1" ht="12.3" x14ac:dyDescent="0.4">
      <c r="A14" s="2" t="s">
        <v>24</v>
      </c>
    </row>
    <row r="15" spans="1:10" s="2" customFormat="1" ht="12.3" x14ac:dyDescent="0.4">
      <c r="J15" s="12">
        <v>0.22</v>
      </c>
    </row>
    <row r="16" spans="1:10" s="2" customFormat="1" ht="12.3" x14ac:dyDescent="0.4">
      <c r="A16" s="2" t="s">
        <v>25</v>
      </c>
      <c r="B16" s="2" t="s">
        <v>26</v>
      </c>
    </row>
    <row r="17" spans="1:10" s="2" customFormat="1" ht="12.3" x14ac:dyDescent="0.4">
      <c r="B17" s="2" t="s">
        <v>27</v>
      </c>
    </row>
    <row r="18" spans="1:10" s="2" customFormat="1" ht="12.3" x14ac:dyDescent="0.4"/>
    <row r="19" spans="1:10" s="5" customFormat="1" ht="24.9" customHeight="1" x14ac:dyDescent="0.4">
      <c r="A19" s="5" t="s">
        <v>28</v>
      </c>
      <c r="B19" s="5" t="s">
        <v>29</v>
      </c>
      <c r="C19" s="5" t="s">
        <v>30</v>
      </c>
      <c r="D19" s="5" t="s">
        <v>31</v>
      </c>
      <c r="E19" s="5" t="s">
        <v>32</v>
      </c>
      <c r="F19" s="5" t="s">
        <v>33</v>
      </c>
      <c r="G19" s="5" t="s">
        <v>34</v>
      </c>
      <c r="H19" s="5" t="s">
        <v>35</v>
      </c>
      <c r="I19" s="5" t="s">
        <v>36</v>
      </c>
      <c r="J19" s="5" t="s">
        <v>37</v>
      </c>
    </row>
    <row r="21" spans="1:10" x14ac:dyDescent="0.55000000000000004">
      <c r="A21" s="6">
        <v>1</v>
      </c>
      <c r="B21" s="7">
        <v>42644</v>
      </c>
      <c r="C21" s="8">
        <f>'Temp commission calculator'!$E$9/12</f>
        <v>4166.666666666667</v>
      </c>
      <c r="D21" s="9">
        <f>C21*0.138</f>
        <v>575.00000000000011</v>
      </c>
      <c r="E21" s="9">
        <f t="shared" ref="E21:E23" si="0">C21+D21</f>
        <v>4741.666666666667</v>
      </c>
      <c r="F21" s="9">
        <f>IF(A21&lt;5,E21,IF(I20&gt;0,E21,+E21+F20))</f>
        <v>4741.666666666667</v>
      </c>
      <c r="G21" s="10">
        <f>'Temp commission calculator'!G12</f>
        <v>5000</v>
      </c>
      <c r="H21" s="9">
        <f>IF(A21&gt;3,IF(I20&lt;1,G21+H20,G21),IF(G21&lt;F21,0,IF(I20&lt;1,G21+H20,G21)))</f>
        <v>5000</v>
      </c>
      <c r="I21" s="9">
        <f>IF(H21-F21&lt;0,0,H21-F21)</f>
        <v>258.33333333333303</v>
      </c>
      <c r="J21" s="9">
        <f>I21*$J$15</f>
        <v>56.833333333333265</v>
      </c>
    </row>
    <row r="22" spans="1:10" x14ac:dyDescent="0.55000000000000004">
      <c r="A22" s="6">
        <v>2</v>
      </c>
      <c r="B22" s="7">
        <v>42675</v>
      </c>
      <c r="C22" s="8">
        <f>'Temp commission calculator'!$E$9/12</f>
        <v>4166.666666666667</v>
      </c>
      <c r="D22" s="9">
        <f t="shared" ref="D22:D32" si="1">C22*0.138</f>
        <v>575.00000000000011</v>
      </c>
      <c r="E22" s="9">
        <f t="shared" si="0"/>
        <v>4741.666666666667</v>
      </c>
      <c r="F22" s="9">
        <f t="shared" ref="F22:F32" si="2">IF(A22&lt;5,E22,IF(I21&gt;0,E22,+E22+F21))</f>
        <v>4741.666666666667</v>
      </c>
      <c r="G22" s="10">
        <f>'Temp commission calculator'!G13</f>
        <v>5000</v>
      </c>
      <c r="H22" s="9">
        <f t="shared" ref="H22:H32" si="3">IF(A22&gt;3,IF(I21&lt;1,G22+H21,G22),IF(G22&lt;F22,0,IF(I21&lt;1,G22+H21,G22)))</f>
        <v>5000</v>
      </c>
      <c r="I22" s="9">
        <f t="shared" ref="I22:I32" si="4">IF(H22-F22&lt;0,0,H22-F22)</f>
        <v>258.33333333333303</v>
      </c>
      <c r="J22" s="9">
        <f t="shared" ref="J22:J32" si="5">I22*$J$15</f>
        <v>56.833333333333265</v>
      </c>
    </row>
    <row r="23" spans="1:10" x14ac:dyDescent="0.55000000000000004">
      <c r="A23" s="6">
        <v>3</v>
      </c>
      <c r="B23" s="7">
        <v>42705</v>
      </c>
      <c r="C23" s="8">
        <f>'Temp commission calculator'!$E$9/12</f>
        <v>4166.666666666667</v>
      </c>
      <c r="D23" s="9">
        <f t="shared" si="1"/>
        <v>575.00000000000011</v>
      </c>
      <c r="E23" s="9">
        <f t="shared" si="0"/>
        <v>4741.666666666667</v>
      </c>
      <c r="F23" s="9">
        <f t="shared" si="2"/>
        <v>4741.666666666667</v>
      </c>
      <c r="G23" s="10">
        <f>'Temp commission calculator'!G14</f>
        <v>10000</v>
      </c>
      <c r="H23" s="9">
        <f t="shared" si="3"/>
        <v>10000</v>
      </c>
      <c r="I23" s="9">
        <f t="shared" si="4"/>
        <v>5258.333333333333</v>
      </c>
      <c r="J23" s="9">
        <f t="shared" si="5"/>
        <v>1156.8333333333333</v>
      </c>
    </row>
    <row r="24" spans="1:10" x14ac:dyDescent="0.55000000000000004">
      <c r="A24" s="6">
        <v>4</v>
      </c>
      <c r="B24" s="7">
        <v>42736</v>
      </c>
      <c r="C24" s="8">
        <f>'Temp commission calculator'!$E$9/12</f>
        <v>4166.666666666667</v>
      </c>
      <c r="D24" s="9">
        <f t="shared" si="1"/>
        <v>575.00000000000011</v>
      </c>
      <c r="E24" s="9">
        <f>C24+D24</f>
        <v>4741.666666666667</v>
      </c>
      <c r="F24" s="9">
        <f t="shared" si="2"/>
        <v>4741.666666666667</v>
      </c>
      <c r="G24" s="10">
        <f>'Temp commission calculator'!G15</f>
        <v>0</v>
      </c>
      <c r="H24" s="9">
        <f t="shared" si="3"/>
        <v>0</v>
      </c>
      <c r="I24" s="9">
        <f t="shared" si="4"/>
        <v>0</v>
      </c>
      <c r="J24" s="9">
        <f t="shared" si="5"/>
        <v>0</v>
      </c>
    </row>
    <row r="25" spans="1:10" x14ac:dyDescent="0.55000000000000004">
      <c r="A25" s="6">
        <v>5</v>
      </c>
      <c r="B25" s="7">
        <v>42767</v>
      </c>
      <c r="C25" s="8">
        <f>'Temp commission calculator'!$E$9/12</f>
        <v>4166.666666666667</v>
      </c>
      <c r="D25" s="9">
        <f t="shared" si="1"/>
        <v>575.00000000000011</v>
      </c>
      <c r="E25" s="9">
        <f t="shared" ref="E25:E32" si="6">C25+D25</f>
        <v>4741.666666666667</v>
      </c>
      <c r="F25" s="9">
        <f t="shared" si="2"/>
        <v>9483.3333333333339</v>
      </c>
      <c r="G25" s="10">
        <f>'Temp commission calculator'!G16</f>
        <v>25000</v>
      </c>
      <c r="H25" s="9">
        <f t="shared" si="3"/>
        <v>25000</v>
      </c>
      <c r="I25" s="9">
        <f t="shared" si="4"/>
        <v>15516.666666666666</v>
      </c>
      <c r="J25" s="9">
        <f t="shared" si="5"/>
        <v>3413.6666666666665</v>
      </c>
    </row>
    <row r="26" spans="1:10" x14ac:dyDescent="0.55000000000000004">
      <c r="A26" s="6">
        <v>6</v>
      </c>
      <c r="B26" s="7">
        <v>42795</v>
      </c>
      <c r="C26" s="8">
        <f>'Temp commission calculator'!$E$9/12</f>
        <v>4166.666666666667</v>
      </c>
      <c r="D26" s="9">
        <f t="shared" si="1"/>
        <v>575.00000000000011</v>
      </c>
      <c r="E26" s="9">
        <f t="shared" si="6"/>
        <v>4741.666666666667</v>
      </c>
      <c r="F26" s="9">
        <f t="shared" si="2"/>
        <v>4741.666666666667</v>
      </c>
      <c r="G26" s="10">
        <f>'Temp commission calculator'!G17</f>
        <v>5000</v>
      </c>
      <c r="H26" s="9">
        <f t="shared" si="3"/>
        <v>5000</v>
      </c>
      <c r="I26" s="9">
        <f t="shared" si="4"/>
        <v>258.33333333333303</v>
      </c>
      <c r="J26" s="9">
        <f t="shared" si="5"/>
        <v>56.833333333333265</v>
      </c>
    </row>
    <row r="27" spans="1:10" x14ac:dyDescent="0.55000000000000004">
      <c r="A27" s="6">
        <v>7</v>
      </c>
      <c r="B27" s="7">
        <v>42826</v>
      </c>
      <c r="C27" s="8">
        <f>'Temp commission calculator'!$E$9/12</f>
        <v>4166.666666666667</v>
      </c>
      <c r="D27" s="9">
        <f t="shared" si="1"/>
        <v>575.00000000000011</v>
      </c>
      <c r="E27" s="9">
        <f t="shared" si="6"/>
        <v>4741.666666666667</v>
      </c>
      <c r="F27" s="9">
        <f t="shared" si="2"/>
        <v>4741.666666666667</v>
      </c>
      <c r="G27" s="10"/>
      <c r="H27" s="9">
        <f t="shared" si="3"/>
        <v>0</v>
      </c>
      <c r="I27" s="9">
        <f t="shared" si="4"/>
        <v>0</v>
      </c>
      <c r="J27" s="9">
        <f t="shared" si="5"/>
        <v>0</v>
      </c>
    </row>
    <row r="28" spans="1:10" x14ac:dyDescent="0.55000000000000004">
      <c r="A28" s="6">
        <v>8</v>
      </c>
      <c r="B28" s="7">
        <v>42856</v>
      </c>
      <c r="C28" s="8">
        <f>'Temp commission calculator'!$E$9/12</f>
        <v>4166.666666666667</v>
      </c>
      <c r="D28" s="9">
        <f t="shared" si="1"/>
        <v>575.00000000000011</v>
      </c>
      <c r="E28" s="9">
        <f t="shared" si="6"/>
        <v>4741.666666666667</v>
      </c>
      <c r="F28" s="9">
        <f t="shared" si="2"/>
        <v>9483.3333333333339</v>
      </c>
      <c r="G28" s="10"/>
      <c r="H28" s="9">
        <f t="shared" si="3"/>
        <v>0</v>
      </c>
      <c r="I28" s="9">
        <f t="shared" si="4"/>
        <v>0</v>
      </c>
      <c r="J28" s="9">
        <f t="shared" si="5"/>
        <v>0</v>
      </c>
    </row>
    <row r="29" spans="1:10" x14ac:dyDescent="0.55000000000000004">
      <c r="A29" s="6">
        <v>9</v>
      </c>
      <c r="B29" s="7">
        <v>42887</v>
      </c>
      <c r="C29" s="8">
        <f>'Temp commission calculator'!$E$9/12</f>
        <v>4166.666666666667</v>
      </c>
      <c r="D29" s="9">
        <f t="shared" si="1"/>
        <v>575.00000000000011</v>
      </c>
      <c r="E29" s="9">
        <f t="shared" si="6"/>
        <v>4741.666666666667</v>
      </c>
      <c r="F29" s="9">
        <f t="shared" si="2"/>
        <v>14225</v>
      </c>
      <c r="G29" s="10"/>
      <c r="H29" s="9">
        <f t="shared" si="3"/>
        <v>0</v>
      </c>
      <c r="I29" s="9">
        <f t="shared" si="4"/>
        <v>0</v>
      </c>
      <c r="J29" s="9">
        <f t="shared" si="5"/>
        <v>0</v>
      </c>
    </row>
    <row r="30" spans="1:10" x14ac:dyDescent="0.55000000000000004">
      <c r="A30" s="6">
        <v>10</v>
      </c>
      <c r="B30" s="7">
        <v>42917</v>
      </c>
      <c r="C30" s="8">
        <f>'Temp commission calculator'!$E$9/12</f>
        <v>4166.666666666667</v>
      </c>
      <c r="D30" s="9">
        <f t="shared" si="1"/>
        <v>575.00000000000011</v>
      </c>
      <c r="E30" s="9">
        <f t="shared" si="6"/>
        <v>4741.666666666667</v>
      </c>
      <c r="F30" s="9">
        <f t="shared" si="2"/>
        <v>18966.666666666668</v>
      </c>
      <c r="G30" s="10"/>
      <c r="H30" s="9">
        <f t="shared" si="3"/>
        <v>0</v>
      </c>
      <c r="I30" s="9">
        <f t="shared" si="4"/>
        <v>0</v>
      </c>
      <c r="J30" s="9">
        <f t="shared" si="5"/>
        <v>0</v>
      </c>
    </row>
    <row r="31" spans="1:10" x14ac:dyDescent="0.55000000000000004">
      <c r="A31" s="6">
        <v>11</v>
      </c>
      <c r="B31" s="7">
        <v>42948</v>
      </c>
      <c r="C31" s="8">
        <f>'Temp commission calculator'!$E$9/12</f>
        <v>4166.666666666667</v>
      </c>
      <c r="D31" s="9">
        <f t="shared" si="1"/>
        <v>575.00000000000011</v>
      </c>
      <c r="E31" s="9">
        <f t="shared" si="6"/>
        <v>4741.666666666667</v>
      </c>
      <c r="F31" s="9">
        <f t="shared" si="2"/>
        <v>23708.333333333336</v>
      </c>
      <c r="G31" s="10"/>
      <c r="H31" s="9">
        <f t="shared" si="3"/>
        <v>0</v>
      </c>
      <c r="I31" s="9">
        <f t="shared" si="4"/>
        <v>0</v>
      </c>
      <c r="J31" s="9">
        <f t="shared" si="5"/>
        <v>0</v>
      </c>
    </row>
    <row r="32" spans="1:10" x14ac:dyDescent="0.55000000000000004">
      <c r="A32" s="6">
        <v>12</v>
      </c>
      <c r="B32" s="7">
        <v>42979</v>
      </c>
      <c r="C32" s="8">
        <f>'Temp commission calculator'!$E$9/12</f>
        <v>4166.666666666667</v>
      </c>
      <c r="D32" s="9">
        <f t="shared" si="1"/>
        <v>575.00000000000011</v>
      </c>
      <c r="E32" s="9">
        <f t="shared" si="6"/>
        <v>4741.666666666667</v>
      </c>
      <c r="F32" s="9">
        <f t="shared" si="2"/>
        <v>28450.000000000004</v>
      </c>
      <c r="G32" s="10"/>
      <c r="H32" s="9">
        <f t="shared" si="3"/>
        <v>0</v>
      </c>
      <c r="I32" s="9">
        <f t="shared" si="4"/>
        <v>0</v>
      </c>
      <c r="J32" s="9">
        <f t="shared" si="5"/>
        <v>0</v>
      </c>
    </row>
    <row r="33" spans="3:12" x14ac:dyDescent="0.55000000000000004">
      <c r="C33" s="9"/>
      <c r="D33" s="9"/>
      <c r="E33" s="9"/>
      <c r="F33" s="9"/>
      <c r="G33" s="9"/>
      <c r="H33" s="9"/>
      <c r="I33" s="9"/>
      <c r="J33" s="9"/>
      <c r="L33" s="11"/>
    </row>
    <row r="34" spans="3:12" x14ac:dyDescent="0.55000000000000004">
      <c r="C34" s="9"/>
      <c r="D34" s="9"/>
      <c r="E34" s="9"/>
      <c r="F34" s="9"/>
      <c r="G34" s="9">
        <f>SUM(G21:G33)</f>
        <v>50000</v>
      </c>
      <c r="H34" s="9"/>
      <c r="I34" s="9"/>
      <c r="J34" s="9"/>
      <c r="L34" s="11"/>
    </row>
    <row r="35" spans="3:12" x14ac:dyDescent="0.55000000000000004">
      <c r="C35" s="9"/>
      <c r="D35" s="9"/>
      <c r="E35" s="9"/>
      <c r="F35" s="9"/>
      <c r="G35" s="9"/>
      <c r="H35" s="9"/>
      <c r="I35" s="9"/>
      <c r="J35" s="9"/>
    </row>
    <row r="36" spans="3:12" x14ac:dyDescent="0.55000000000000004">
      <c r="C36" s="9"/>
      <c r="D36" s="9"/>
      <c r="E36" s="9"/>
      <c r="F36" s="9"/>
      <c r="G36" s="9"/>
      <c r="H36" s="9"/>
      <c r="I36" s="9"/>
      <c r="J36" s="9"/>
    </row>
    <row r="37" spans="3:12" x14ac:dyDescent="0.55000000000000004">
      <c r="C37" s="9"/>
      <c r="D37" s="9"/>
      <c r="E37" s="9"/>
      <c r="F37" s="9"/>
      <c r="G37" s="9"/>
      <c r="H37" s="9"/>
      <c r="I37" s="9"/>
      <c r="J3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 commission calculator</vt:lpstr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Wright</dc:creator>
  <cp:lastModifiedBy>Kate Wright</cp:lastModifiedBy>
  <dcterms:created xsi:type="dcterms:W3CDTF">2019-07-04T08:12:51Z</dcterms:created>
  <dcterms:modified xsi:type="dcterms:W3CDTF">2019-07-22T16:00:35Z</dcterms:modified>
</cp:coreProperties>
</file>